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<sst xmlns="http://schemas.openxmlformats.org/spreadsheetml/2006/main" count="297" uniqueCount="154">
  <si>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</si>
  <si>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</si>
  <si>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</si>
  <si>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</si>
  <si>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</si>
  <si>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</si>
  <si>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</si>
  <si>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</si>
  <si>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</si>
  <si>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</si>
  <si>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</si>
  <si>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</si>
  <si>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</si>
  <si>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</si>
  <si>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</si>
  <si>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</si>
  <si>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</si>
  <si>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</si>
  <si>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</si>
  <si>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</si>
  <si>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</si>
  <si>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</si>
  <si>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</si>
  <si>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</si>
  <si>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</si>
  <si>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</si>
  <si>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</si>
  <si>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</si>
  <si>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</si>
  <si>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</si>
  <si>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</si>
  <si>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</si>
  <si>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</si>
  <si>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</si>
  <si>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</si>
  <si>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</si>
  <si>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</si>
  <si>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</si>
  <si>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</si>
  <si>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</si>
  <si>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</si>
  <si>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</si>
  <si>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</si>
  <si>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</si>
  <si>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</si>
  <si>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</si>
  <si>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</si>
  <si>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</si>
  <si>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</si>
  <si>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</si>
  <si>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</si>
  <si>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</si>
  <si>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</si>
  <si>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</si>
  <si>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</si>
  <si>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</si>
  <si>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</si>
  <si>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>Rezerwy ogólne i celowe</t>
  </si>
  <si>
    <t>Plany zagospodarowania przestrzennego</t>
  </si>
  <si>
    <t>URZĘDY NACZELNYCH ORGANÓW WŁADZY PAŃST.,KONTR. I OCHR. PR ORAZ SĄDOWNICTWA</t>
  </si>
  <si>
    <t>POMOC SPOŁECZNA</t>
  </si>
  <si>
    <t>Ogółem</t>
  </si>
  <si>
    <t>Wydatki bieżące- zadania własne, w tym:</t>
  </si>
  <si>
    <t>Wydatki bieżące- obsługa długu (odsetki od kredytów)</t>
  </si>
  <si>
    <t>Przedszkola</t>
  </si>
  <si>
    <t>Dodatki mieszkaniowe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</si>
  <si>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</si>
  <si>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</si>
  <si>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</si>
  <si>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</si>
  <si>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TRANSPORT I ŁĄCZNOŚĆ</t>
  </si>
  <si>
    <t>Promocja jednostek samorządu terytorialnego</t>
  </si>
  <si>
    <t>Wydatki majątkowe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</si>
  <si>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</si>
  <si>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</si>
  <si>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0 1010</t>
  </si>
  <si>
    <t>wynagrodzenia i pochodne od wynagrodzeń: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</si>
  <si>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</si>
  <si>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</si>
  <si>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</si>
  <si>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</si>
  <si>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</si>
  <si>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</si>
  <si>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</si>
  <si>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</si>
  <si>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 xml:space="preserve">wynagrodzenia i pochodne od wynagrodzeń       </t>
  </si>
  <si>
    <t>dotacje</t>
  </si>
  <si>
    <t xml:space="preserve">wynagrodzenia i pochodne od wynagrodzeń                   </t>
  </si>
  <si>
    <t>I.Wydatki bieżące-Stołówka Miejska, w tym: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</si>
  <si>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</si>
  <si>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</si>
  <si>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</si>
  <si>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</si>
  <si>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</si>
  <si>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Wpływy i wydatki związane z gromadzeniem środków z opłat i kar za korzystanie ze środowiska</t>
  </si>
  <si>
    <t>Infrastruktura wodociągowa i sanitacyjna wsi</t>
  </si>
  <si>
    <t>WYDATKI BIEŻĄCE</t>
  </si>
  <si>
    <t>WYDATKI MAJĄTKOWE</t>
  </si>
  <si>
    <t xml:space="preserve">dotacje                                         </t>
  </si>
  <si>
    <t>Wydatki bieżące- zarząd gminnym wysypiskiem śmieci</t>
  </si>
  <si>
    <t>WYTWARZANIE I ZAOPATRYWANIE W ENERGIĘ ELEKTRYCZNĄ , GAZ I WODĘ</t>
  </si>
  <si>
    <t>Wydatki majątkowe-Rekultywacja miejskiego składowiska odpadów komunalnych</t>
  </si>
  <si>
    <t>Wydatki majątkowe-Modernizacja systemu oświetlenia dróg na terenie gminy Wołczyn</t>
  </si>
  <si>
    <t>Wydatki majątkowe-Budowa zaplecza socjalnego w świetlicy wiejskiej w Skałagach</t>
  </si>
  <si>
    <t>do uchwały Rady Miejskiej w Wołczynie</t>
  </si>
  <si>
    <t>1. Budowa sieci kanalizacji sanitarnej w Wierzbicy Górnej II etap i Gierałcicach</t>
  </si>
  <si>
    <t>2.Budowa sieci kanalizacji sanitarnej w Ligocie Wołczynskiej</t>
  </si>
  <si>
    <t>4. Budowa wodociągu w Świniarach Małych</t>
  </si>
  <si>
    <t>1.Przebudowa ul.Polnej w Wołczynie</t>
  </si>
  <si>
    <t>7.Odbudowa mostu na Czarnej Wodzie w Duczowie Małym</t>
  </si>
  <si>
    <t>8.Przebudowa ul. Przyjaciół w Wołczynie</t>
  </si>
  <si>
    <t xml:space="preserve">Wydatki bieżące </t>
  </si>
  <si>
    <t xml:space="preserve">wynagrodzenia i pochodne od wynagrodzeń </t>
  </si>
  <si>
    <t>OŚWIATA I WYCHOWANIE</t>
  </si>
  <si>
    <t xml:space="preserve">Przeciwdziałanie alkoholizmowi </t>
  </si>
  <si>
    <t>wydatki bieżące</t>
  </si>
  <si>
    <t xml:space="preserve">II.Wydatki bieżące- świadczenia OPS                                                                                 </t>
  </si>
  <si>
    <t>III. Wydatki Bieżące- Prace społecznie-użyteczne</t>
  </si>
  <si>
    <t xml:space="preserve">EDUKACYJNA OPIEKA WYCHOWAWCZA </t>
  </si>
  <si>
    <t xml:space="preserve">wydatki bieżące </t>
  </si>
  <si>
    <t xml:space="preserve">dotacje                                                   </t>
  </si>
  <si>
    <t xml:space="preserve">dotacje                                                                    </t>
  </si>
  <si>
    <t>`</t>
  </si>
  <si>
    <t>RAZEM WYDATKI</t>
  </si>
  <si>
    <t>3.Budowa sieci wodociągowej Duczów Mały-Jedliska i Wąsice</t>
  </si>
  <si>
    <t>5.Budowa wodociągu do miejscowości Bruny -Kolonie Jedrzejowice i Chomącko</t>
  </si>
  <si>
    <t>Wydatki majątkowe- Uzbrojenie w sieci osiedle domów jednorodzinnych przy ul. Poznańskiej w Wołczynie</t>
  </si>
  <si>
    <t>4.Odbudowa mostu na Stobrawie w Markotowie Dużym</t>
  </si>
  <si>
    <t>6.Przebudowa ul.Ogrodowej z łącznikiem do ul. Byczynskiej w Wołczynie</t>
  </si>
  <si>
    <t>9.Przebudowa ul. Dzierżona w Wołczynie</t>
  </si>
  <si>
    <t>1.Adaptacja budynku szkoły na lokale socjalne w Markotowie Dużym</t>
  </si>
  <si>
    <t>załącznik nr 2</t>
  </si>
  <si>
    <t>PLAN WYDATKÓW BUDŻETOWYCH NA 2008 r.</t>
  </si>
  <si>
    <t>Plan na 2008r.</t>
  </si>
  <si>
    <t>Oddziały przedszkolne w szkołach podstawowych</t>
  </si>
  <si>
    <t>3. Budowa drogi dojazdowej do gruntów rolnych w miejscowości Wąsice</t>
  </si>
  <si>
    <t>5.Przebudowa ul.Harcerskiej w Wołczynie</t>
  </si>
  <si>
    <t>Stołówki szkolne</t>
  </si>
  <si>
    <t>2.Budowa drogi dojazdowej do gruntrolnych Krzywiczyny-Świniary Wielkie</t>
  </si>
  <si>
    <t>10.Przebudowa ul. Kołłataja w Wołczynie</t>
  </si>
  <si>
    <t>4.Dofinansowanie pracodawcom kosztów przygotowania zawodowego młodocianych pracowników</t>
  </si>
  <si>
    <t xml:space="preserve">2.Adaptacja budynku szkoły na lokale socjalne w Wierzbicy Dolnej </t>
  </si>
  <si>
    <t>Budowa przystanku autobusowego - Szymonków -Wesoła</t>
  </si>
  <si>
    <t>Wydatki majątkowe- Budowa cmen.  kom. w Wołczynie</t>
  </si>
  <si>
    <t>Zagospodarowanie źródeł termalnych</t>
  </si>
  <si>
    <t>Melioracje wodne</t>
  </si>
  <si>
    <t>Świadczenia rodzinne 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</si>
  <si>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</si>
  <si>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</si>
  <si>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 xml:space="preserve">Wydatki bieżące-rezerwa ogólna-20000, rezerwa celowa- 2.000 </t>
  </si>
  <si>
    <t>nr XV/133/2007</t>
  </si>
  <si>
    <t>z dnia 28.12.2007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</si>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</sst>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9" fontId="4" fillId="0" borderId="2" xfId="17" applyFont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/>
    </xf>
    <xf numFmtId="1" fontId="1" fillId="0" borderId="2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3"/>
  <sheetViews>
    <sheetView tabSelected="1" workbookViewId="0" topLeftCell="A259">
      <selection activeCell="C273" sqref="C273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3.25390625" style="0" customWidth="1"/>
    <col min="4" max="4" width="12.375" style="0" customWidth="1"/>
    <col min="5" max="5" width="8.875" style="0" hidden="1" customWidth="1"/>
  </cols>
  <sheetData>
    <row r="1" ht="12.75">
      <c r="C1" s="2" t="s">
        <v>131</v>
      </c>
    </row>
    <row r="2" ht="12.75">
      <c r="C2" s="2" t="s">
        <v>104</v>
      </c>
    </row>
    <row r="3" ht="12.75">
      <c r="C3" s="2" t="s">
        <v>150</v>
      </c>
    </row>
    <row r="4" spans="1:4" ht="12.75">
      <c r="A4" s="2"/>
      <c r="B4" s="2"/>
      <c r="C4" s="85" t="s">
        <v>151</v>
      </c>
      <c r="D4" s="2"/>
    </row>
    <row r="5" spans="1:4" ht="15.75">
      <c r="A5" s="2"/>
      <c r="B5" s="2"/>
      <c r="C5" s="80" t="s">
        <v>132</v>
      </c>
      <c r="D5" s="2"/>
    </row>
    <row r="6" spans="1:5" ht="62.25" customHeight="1">
      <c r="A6" s="4" t="s">
        <v>0</v>
      </c>
      <c r="B6" s="4" t="s">
        <v>1</v>
      </c>
      <c r="C6" s="4" t="s">
        <v>2</v>
      </c>
      <c r="D6" s="5" t="s">
        <v>133</v>
      </c>
      <c r="E6" s="1"/>
    </row>
    <row r="7" spans="1:5" ht="12.75">
      <c r="A7" s="6">
        <v>1</v>
      </c>
      <c r="B7" s="3">
        <v>2</v>
      </c>
      <c r="C7" s="7">
        <v>3</v>
      </c>
      <c r="D7" s="3">
        <v>4</v>
      </c>
      <c r="E7" s="1"/>
    </row>
    <row r="8" spans="1:5" ht="12.75">
      <c r="A8" s="6" t="s">
        <v>28</v>
      </c>
      <c r="B8" s="7"/>
      <c r="C8" s="7" t="s">
        <v>29</v>
      </c>
      <c r="D8" s="3"/>
      <c r="E8" s="1"/>
    </row>
    <row r="9" spans="1:5" ht="12.75">
      <c r="A9" s="8" t="s">
        <v>26</v>
      </c>
      <c r="B9" s="33" t="s">
        <v>3</v>
      </c>
      <c r="C9" s="34" t="s">
        <v>145</v>
      </c>
      <c r="D9" s="9"/>
      <c r="E9" s="1"/>
    </row>
    <row r="10" spans="1:5" ht="12.75">
      <c r="A10" s="8"/>
      <c r="B10" s="33"/>
      <c r="C10" s="35" t="s">
        <v>48</v>
      </c>
      <c r="D10" s="9">
        <v>45300</v>
      </c>
      <c r="E10" s="1"/>
    </row>
    <row r="11" spans="1:5" ht="12.75">
      <c r="A11" s="8"/>
      <c r="B11" s="33"/>
      <c r="C11" s="35" t="s">
        <v>76</v>
      </c>
      <c r="D11" s="9">
        <v>38036</v>
      </c>
      <c r="E11" s="1"/>
    </row>
    <row r="12" spans="1:5" ht="12.75">
      <c r="A12" s="8"/>
      <c r="B12" s="36" t="s">
        <v>42</v>
      </c>
      <c r="C12" s="35" t="s">
        <v>43</v>
      </c>
      <c r="D12" s="9">
        <f>D10</f>
        <v>45300</v>
      </c>
      <c r="E12" s="1"/>
    </row>
    <row r="13" spans="1:5" ht="12.75">
      <c r="A13" s="8"/>
      <c r="B13" s="33" t="s">
        <v>75</v>
      </c>
      <c r="C13" s="10" t="s">
        <v>95</v>
      </c>
      <c r="D13" s="9"/>
      <c r="E13" s="1"/>
    </row>
    <row r="14" spans="1:5" ht="12.75">
      <c r="A14" s="8"/>
      <c r="B14" s="33"/>
      <c r="C14" s="35" t="s">
        <v>72</v>
      </c>
      <c r="D14" s="9">
        <f>D15+D16+D17+D18+D19</f>
        <v>7281000</v>
      </c>
      <c r="E14" s="1"/>
    </row>
    <row r="15" spans="1:5" ht="25.5">
      <c r="A15" s="8"/>
      <c r="B15" s="33"/>
      <c r="C15" s="35" t="s">
        <v>105</v>
      </c>
      <c r="D15" s="9">
        <v>6501000</v>
      </c>
      <c r="E15" s="1"/>
    </row>
    <row r="16" spans="1:5" ht="25.5">
      <c r="A16" s="8"/>
      <c r="B16" s="33"/>
      <c r="C16" s="35" t="s">
        <v>106</v>
      </c>
      <c r="D16" s="9">
        <v>640000</v>
      </c>
      <c r="E16" s="1"/>
    </row>
    <row r="17" spans="1:5" ht="25.5">
      <c r="A17" s="8"/>
      <c r="B17" s="33"/>
      <c r="C17" s="35" t="s">
        <v>124</v>
      </c>
      <c r="D17" s="9">
        <v>120000</v>
      </c>
      <c r="E17" s="1"/>
    </row>
    <row r="18" spans="1:5" ht="12.75">
      <c r="A18" s="8"/>
      <c r="B18" s="33"/>
      <c r="C18" s="35" t="s">
        <v>107</v>
      </c>
      <c r="D18" s="9">
        <v>10000</v>
      </c>
      <c r="E18" s="1"/>
    </row>
    <row r="19" spans="1:5" ht="25.5">
      <c r="A19" s="8"/>
      <c r="B19" s="33"/>
      <c r="C19" s="35" t="s">
        <v>125</v>
      </c>
      <c r="D19" s="9">
        <v>10000</v>
      </c>
      <c r="E19" s="1"/>
    </row>
    <row r="20" spans="1:5" ht="12.75">
      <c r="A20" s="8"/>
      <c r="B20" s="36" t="s">
        <v>75</v>
      </c>
      <c r="C20" s="35" t="s">
        <v>43</v>
      </c>
      <c r="D20" s="9">
        <f>D14</f>
        <v>7281000</v>
      </c>
      <c r="E20" s="1"/>
    </row>
    <row r="21" spans="1:5" ht="12.75">
      <c r="A21" s="8"/>
      <c r="B21" s="33" t="s">
        <v>45</v>
      </c>
      <c r="C21" s="35" t="s">
        <v>46</v>
      </c>
      <c r="D21" s="9"/>
      <c r="E21" s="1"/>
    </row>
    <row r="22" spans="1:5" ht="12.75">
      <c r="A22" s="8"/>
      <c r="B22" s="33"/>
      <c r="C22" s="35" t="s">
        <v>7</v>
      </c>
      <c r="D22" s="9">
        <v>32000</v>
      </c>
      <c r="E22" s="1"/>
    </row>
    <row r="23" spans="1:5" ht="12.75">
      <c r="A23" s="8"/>
      <c r="B23" s="33" t="s">
        <v>45</v>
      </c>
      <c r="C23" s="35" t="s">
        <v>43</v>
      </c>
      <c r="D23" s="9">
        <f>SUM(D22)</f>
        <v>32000</v>
      </c>
      <c r="E23" s="1"/>
    </row>
    <row r="24" spans="1:5" ht="12.75">
      <c r="A24" s="8"/>
      <c r="B24" s="37" t="s">
        <v>4</v>
      </c>
      <c r="C24" s="34" t="s">
        <v>5</v>
      </c>
      <c r="D24" s="9"/>
      <c r="E24" s="1"/>
    </row>
    <row r="25" spans="1:5" ht="14.25" customHeight="1">
      <c r="A25" s="8"/>
      <c r="B25" s="33"/>
      <c r="C25" s="38" t="s">
        <v>7</v>
      </c>
      <c r="D25" s="30">
        <v>3500</v>
      </c>
      <c r="E25" s="1"/>
    </row>
    <row r="26" spans="1:5" ht="12.75">
      <c r="A26" s="8"/>
      <c r="B26" s="33" t="s">
        <v>4</v>
      </c>
      <c r="C26" s="38" t="s">
        <v>43</v>
      </c>
      <c r="D26" s="30">
        <f>SUM(D25:D25)</f>
        <v>3500</v>
      </c>
      <c r="E26" s="1"/>
    </row>
    <row r="27" spans="1:5" ht="12.75">
      <c r="A27" s="11" t="s">
        <v>6</v>
      </c>
      <c r="B27" s="11"/>
      <c r="C27" s="39" t="s">
        <v>54</v>
      </c>
      <c r="D27" s="11">
        <f>D12+D20+D23+D26</f>
        <v>7361800</v>
      </c>
      <c r="E27" s="1"/>
    </row>
    <row r="28" spans="1:5" ht="12.75">
      <c r="A28" s="12" t="s">
        <v>77</v>
      </c>
      <c r="B28" s="40"/>
      <c r="C28" s="41" t="s">
        <v>80</v>
      </c>
      <c r="D28" s="11"/>
      <c r="E28" s="24"/>
    </row>
    <row r="29" spans="1:5" ht="12.75">
      <c r="A29" s="12"/>
      <c r="B29" s="42" t="s">
        <v>78</v>
      </c>
      <c r="C29" s="43" t="s">
        <v>79</v>
      </c>
      <c r="D29" s="11"/>
      <c r="E29" s="24"/>
    </row>
    <row r="30" spans="1:5" ht="12.75">
      <c r="A30" s="12"/>
      <c r="B30" s="9"/>
      <c r="C30" s="44" t="s">
        <v>7</v>
      </c>
      <c r="D30" s="9">
        <v>13000</v>
      </c>
      <c r="E30" s="24"/>
    </row>
    <row r="31" spans="1:5" ht="12.75">
      <c r="A31" s="21" t="s">
        <v>77</v>
      </c>
      <c r="B31" s="11"/>
      <c r="C31" s="39" t="s">
        <v>61</v>
      </c>
      <c r="D31" s="11">
        <f>D30</f>
        <v>13000</v>
      </c>
      <c r="E31" s="24"/>
    </row>
    <row r="32" spans="1:5" ht="25.5">
      <c r="A32" s="12">
        <v>400</v>
      </c>
      <c r="B32" s="40"/>
      <c r="C32" s="44" t="s">
        <v>100</v>
      </c>
      <c r="D32" s="9"/>
      <c r="E32" s="24"/>
    </row>
    <row r="33" spans="1:5" ht="12.75">
      <c r="A33" s="12"/>
      <c r="B33" s="40">
        <v>40095</v>
      </c>
      <c r="C33" s="43" t="s">
        <v>5</v>
      </c>
      <c r="D33" s="9"/>
      <c r="E33" s="24"/>
    </row>
    <row r="34" spans="1:5" ht="26.25" customHeight="1">
      <c r="A34" s="12"/>
      <c r="B34" s="9"/>
      <c r="C34" s="44" t="s">
        <v>126</v>
      </c>
      <c r="D34" s="9">
        <v>770000</v>
      </c>
      <c r="E34" s="24"/>
    </row>
    <row r="35" spans="1:5" ht="12.75">
      <c r="A35" s="21">
        <v>400</v>
      </c>
      <c r="B35" s="45"/>
      <c r="C35" s="39" t="s">
        <v>61</v>
      </c>
      <c r="D35" s="11">
        <f>SUM(D34)</f>
        <v>770000</v>
      </c>
      <c r="E35" s="24"/>
    </row>
    <row r="36" spans="1:4" ht="12.75">
      <c r="A36" s="12">
        <v>600</v>
      </c>
      <c r="B36" s="45"/>
      <c r="C36" s="46" t="s">
        <v>70</v>
      </c>
      <c r="D36" s="11"/>
    </row>
    <row r="37" spans="1:4" ht="12.75">
      <c r="A37" s="13" t="s">
        <v>26</v>
      </c>
      <c r="B37" s="8">
        <v>60016</v>
      </c>
      <c r="C37" s="47" t="s">
        <v>8</v>
      </c>
      <c r="D37" s="9"/>
    </row>
    <row r="38" spans="1:4" ht="12.75">
      <c r="A38" s="8"/>
      <c r="B38" s="8"/>
      <c r="C38" s="38" t="s">
        <v>81</v>
      </c>
      <c r="D38" s="14">
        <f>208000+170000+1200+600</f>
        <v>379800</v>
      </c>
    </row>
    <row r="39" spans="1:4" ht="13.5" customHeight="1">
      <c r="A39" s="8"/>
      <c r="B39" s="17"/>
      <c r="C39" s="38" t="s">
        <v>72</v>
      </c>
      <c r="D39" s="15">
        <f>D40+D41+D42+D43+D44+D45+D46+D47+D48+D49</f>
        <v>2833000</v>
      </c>
    </row>
    <row r="40" spans="1:4" ht="13.5" customHeight="1">
      <c r="A40" s="8"/>
      <c r="B40" s="17"/>
      <c r="C40" s="38" t="s">
        <v>108</v>
      </c>
      <c r="D40" s="15">
        <v>24000</v>
      </c>
    </row>
    <row r="41" spans="1:4" ht="27.75" customHeight="1">
      <c r="A41" s="8"/>
      <c r="B41" s="17"/>
      <c r="C41" s="48" t="s">
        <v>138</v>
      </c>
      <c r="D41" s="15">
        <v>1050000</v>
      </c>
    </row>
    <row r="42" spans="1:4" ht="28.5" customHeight="1">
      <c r="A42" s="8"/>
      <c r="B42" s="17"/>
      <c r="C42" s="48" t="s">
        <v>135</v>
      </c>
      <c r="D42" s="15">
        <v>750000</v>
      </c>
    </row>
    <row r="43" spans="1:4" ht="14.25" customHeight="1">
      <c r="A43" s="8"/>
      <c r="B43" s="17"/>
      <c r="C43" s="48" t="s">
        <v>127</v>
      </c>
      <c r="D43" s="15">
        <v>250000</v>
      </c>
    </row>
    <row r="44" spans="1:4" ht="13.5" customHeight="1">
      <c r="A44" s="8"/>
      <c r="B44" s="17"/>
      <c r="C44" s="48" t="s">
        <v>136</v>
      </c>
      <c r="D44" s="15">
        <v>15000</v>
      </c>
    </row>
    <row r="45" spans="1:4" ht="27" customHeight="1">
      <c r="A45" s="8"/>
      <c r="B45" s="17"/>
      <c r="C45" s="48" t="s">
        <v>128</v>
      </c>
      <c r="D45" s="15">
        <v>535000</v>
      </c>
    </row>
    <row r="46" spans="1:4" ht="27" customHeight="1">
      <c r="A46" s="8"/>
      <c r="B46" s="17"/>
      <c r="C46" s="38" t="s">
        <v>109</v>
      </c>
      <c r="D46" s="15">
        <v>135000</v>
      </c>
    </row>
    <row r="47" spans="1:4" ht="13.5" customHeight="1">
      <c r="A47" s="8"/>
      <c r="B47" s="17"/>
      <c r="C47" s="48" t="s">
        <v>110</v>
      </c>
      <c r="D47" s="15">
        <v>15000</v>
      </c>
    </row>
    <row r="48" spans="1:4" ht="13.5" customHeight="1">
      <c r="A48" s="8"/>
      <c r="B48" s="17"/>
      <c r="C48" s="38" t="s">
        <v>129</v>
      </c>
      <c r="D48" s="15">
        <v>25000</v>
      </c>
    </row>
    <row r="49" spans="1:4" ht="15.75" customHeight="1">
      <c r="A49" s="8"/>
      <c r="B49" s="17"/>
      <c r="C49" s="38" t="s">
        <v>139</v>
      </c>
      <c r="D49" s="15">
        <v>34000</v>
      </c>
    </row>
    <row r="50" spans="1:4" ht="12" customHeight="1">
      <c r="A50" s="8"/>
      <c r="B50" s="25">
        <v>60016</v>
      </c>
      <c r="C50" s="49" t="s">
        <v>43</v>
      </c>
      <c r="D50" s="15">
        <f>D38+D39</f>
        <v>3212800</v>
      </c>
    </row>
    <row r="51" spans="1:4" ht="12.75">
      <c r="A51" s="11">
        <v>600</v>
      </c>
      <c r="B51" s="11"/>
      <c r="C51" s="50" t="s">
        <v>61</v>
      </c>
      <c r="D51" s="11">
        <f>D50</f>
        <v>3212800</v>
      </c>
    </row>
    <row r="52" spans="1:4" ht="12.75">
      <c r="A52" s="12">
        <v>700</v>
      </c>
      <c r="B52" s="45"/>
      <c r="C52" s="51" t="s">
        <v>30</v>
      </c>
      <c r="D52" s="16"/>
    </row>
    <row r="53" spans="1:4" ht="12.75">
      <c r="A53" s="13" t="s">
        <v>26</v>
      </c>
      <c r="B53" s="8">
        <v>70004</v>
      </c>
      <c r="C53" s="47" t="s">
        <v>53</v>
      </c>
      <c r="D53" s="9"/>
    </row>
    <row r="54" spans="1:4" ht="12.75">
      <c r="A54" s="8"/>
      <c r="B54" s="8"/>
      <c r="C54" s="38" t="s">
        <v>7</v>
      </c>
      <c r="D54" s="9">
        <v>105000</v>
      </c>
    </row>
    <row r="55" spans="1:4" ht="12.75">
      <c r="A55" s="17"/>
      <c r="B55" s="25">
        <v>70004</v>
      </c>
      <c r="C55" s="38" t="s">
        <v>43</v>
      </c>
      <c r="D55" s="9">
        <f>SUM(D54)</f>
        <v>105000</v>
      </c>
    </row>
    <row r="56" spans="1:4" ht="12.75">
      <c r="A56" s="8"/>
      <c r="B56" s="8">
        <v>70005</v>
      </c>
      <c r="C56" s="47" t="s">
        <v>9</v>
      </c>
      <c r="D56" s="9"/>
    </row>
    <row r="57" spans="1:4" ht="15" customHeight="1">
      <c r="A57" s="8"/>
      <c r="B57" s="8"/>
      <c r="C57" s="52" t="s">
        <v>7</v>
      </c>
      <c r="D57" s="9">
        <f>72000+13000</f>
        <v>85000</v>
      </c>
    </row>
    <row r="58" spans="1:4" ht="12.75">
      <c r="A58" s="8"/>
      <c r="B58" s="18">
        <v>70005</v>
      </c>
      <c r="C58" s="53" t="s">
        <v>43</v>
      </c>
      <c r="D58" s="9">
        <f>SUM(D57)</f>
        <v>85000</v>
      </c>
    </row>
    <row r="59" spans="1:4" ht="12.75">
      <c r="A59" s="8"/>
      <c r="B59" s="8">
        <v>70095</v>
      </c>
      <c r="C59" s="53" t="s">
        <v>5</v>
      </c>
      <c r="D59" s="9"/>
    </row>
    <row r="60" spans="1:4" ht="12.75">
      <c r="A60" s="8"/>
      <c r="B60" s="8"/>
      <c r="C60" s="53" t="s">
        <v>72</v>
      </c>
      <c r="D60" s="9">
        <f>D61+D62</f>
        <v>1213537</v>
      </c>
    </row>
    <row r="61" spans="1:4" ht="25.5">
      <c r="A61" s="8"/>
      <c r="B61" s="8"/>
      <c r="C61" s="53" t="s">
        <v>130</v>
      </c>
      <c r="D61" s="9">
        <v>740000</v>
      </c>
    </row>
    <row r="62" spans="1:4" ht="25.5">
      <c r="A62" s="8"/>
      <c r="B62" s="8"/>
      <c r="C62" s="53" t="s">
        <v>141</v>
      </c>
      <c r="D62" s="9">
        <v>473537</v>
      </c>
    </row>
    <row r="63" spans="1:4" ht="12.75">
      <c r="A63" s="8"/>
      <c r="B63" s="8">
        <v>70095</v>
      </c>
      <c r="C63" s="53" t="s">
        <v>43</v>
      </c>
      <c r="D63" s="9">
        <f>D60</f>
        <v>1213537</v>
      </c>
    </row>
    <row r="64" spans="1:4" ht="12.75">
      <c r="A64" s="11">
        <v>700</v>
      </c>
      <c r="B64" s="11"/>
      <c r="C64" s="54" t="s">
        <v>54</v>
      </c>
      <c r="D64" s="11">
        <f>D55+D58+D63</f>
        <v>1403537</v>
      </c>
    </row>
    <row r="65" spans="1:4" ht="12.75">
      <c r="A65" s="12">
        <v>710</v>
      </c>
      <c r="B65" s="45"/>
      <c r="C65" s="46" t="s">
        <v>31</v>
      </c>
      <c r="D65" s="11"/>
    </row>
    <row r="66" spans="1:4" ht="12.75">
      <c r="A66" s="13" t="s">
        <v>26</v>
      </c>
      <c r="B66" s="8">
        <v>71004</v>
      </c>
      <c r="C66" s="47" t="s">
        <v>58</v>
      </c>
      <c r="D66" s="9"/>
    </row>
    <row r="67" spans="1:4" ht="13.5" customHeight="1">
      <c r="A67" s="8"/>
      <c r="B67" s="8"/>
      <c r="C67" s="38" t="s">
        <v>48</v>
      </c>
      <c r="D67" s="9">
        <v>35000</v>
      </c>
    </row>
    <row r="68" spans="1:4" ht="11.25" customHeight="1">
      <c r="A68" s="8"/>
      <c r="B68" s="8"/>
      <c r="C68" s="38" t="s">
        <v>82</v>
      </c>
      <c r="D68" s="30">
        <v>25000</v>
      </c>
    </row>
    <row r="69" spans="1:4" ht="12.75">
      <c r="A69" s="8"/>
      <c r="B69" s="18">
        <v>71004</v>
      </c>
      <c r="C69" s="55" t="s">
        <v>43</v>
      </c>
      <c r="D69" s="9">
        <f>D67</f>
        <v>35000</v>
      </c>
    </row>
    <row r="70" spans="1:4" ht="12.75">
      <c r="A70" s="8"/>
      <c r="B70" s="8">
        <v>71035</v>
      </c>
      <c r="C70" s="49" t="s">
        <v>83</v>
      </c>
      <c r="D70" s="9"/>
    </row>
    <row r="71" spans="1:4" ht="13.5" customHeight="1">
      <c r="A71" s="17"/>
      <c r="B71" s="8"/>
      <c r="C71" s="49" t="s">
        <v>7</v>
      </c>
      <c r="D71" s="30">
        <v>25600</v>
      </c>
    </row>
    <row r="72" spans="1:4" ht="14.25" customHeight="1">
      <c r="A72" s="17"/>
      <c r="B72" s="8"/>
      <c r="C72" s="49" t="s">
        <v>143</v>
      </c>
      <c r="D72" s="30">
        <v>115000</v>
      </c>
    </row>
    <row r="73" spans="1:4" ht="12.75">
      <c r="A73" s="8"/>
      <c r="B73" s="18">
        <v>71035</v>
      </c>
      <c r="C73" s="49" t="s">
        <v>43</v>
      </c>
      <c r="D73" s="30">
        <f>SUM(D71:D72)</f>
        <v>140600</v>
      </c>
    </row>
    <row r="74" spans="1:4" ht="12.75">
      <c r="A74" s="11">
        <v>710</v>
      </c>
      <c r="B74" s="16"/>
      <c r="C74" s="50" t="s">
        <v>54</v>
      </c>
      <c r="D74" s="31">
        <f>D69+D73</f>
        <v>175600</v>
      </c>
    </row>
    <row r="75" spans="1:4" ht="12.75">
      <c r="A75" s="12">
        <v>750</v>
      </c>
      <c r="B75" s="45"/>
      <c r="C75" s="46" t="s">
        <v>32</v>
      </c>
      <c r="D75" s="31"/>
    </row>
    <row r="76" spans="1:4" ht="12.75">
      <c r="A76" s="13" t="s">
        <v>26</v>
      </c>
      <c r="B76" s="8">
        <v>75011</v>
      </c>
      <c r="C76" s="47" t="s">
        <v>10</v>
      </c>
      <c r="D76" s="30"/>
    </row>
    <row r="77" spans="1:4" ht="12.75">
      <c r="A77" s="8"/>
      <c r="B77" s="8"/>
      <c r="C77" s="38" t="s">
        <v>48</v>
      </c>
      <c r="D77" s="30">
        <v>90775</v>
      </c>
    </row>
    <row r="78" spans="1:4" ht="12.75">
      <c r="A78" s="8"/>
      <c r="B78" s="8"/>
      <c r="C78" s="48" t="s">
        <v>44</v>
      </c>
      <c r="D78" s="30">
        <v>90775</v>
      </c>
    </row>
    <row r="79" spans="1:4" ht="12.75">
      <c r="A79" s="17"/>
      <c r="B79" s="18">
        <v>75011</v>
      </c>
      <c r="C79" s="49" t="s">
        <v>43</v>
      </c>
      <c r="D79" s="30">
        <f>D77</f>
        <v>90775</v>
      </c>
    </row>
    <row r="80" spans="1:4" ht="12.75">
      <c r="A80" s="8"/>
      <c r="B80" s="8">
        <v>75022</v>
      </c>
      <c r="C80" s="56" t="s">
        <v>11</v>
      </c>
      <c r="D80" s="28"/>
    </row>
    <row r="81" spans="1:4" ht="16.5" customHeight="1">
      <c r="A81" s="8"/>
      <c r="B81" s="8"/>
      <c r="C81" s="52" t="s">
        <v>7</v>
      </c>
      <c r="D81" s="30">
        <v>109000</v>
      </c>
    </row>
    <row r="82" spans="1:4" ht="12.75">
      <c r="A82" s="8"/>
      <c r="B82" s="8">
        <v>75022</v>
      </c>
      <c r="C82" s="52" t="s">
        <v>43</v>
      </c>
      <c r="D82" s="30">
        <f>SUM(D81)</f>
        <v>109000</v>
      </c>
    </row>
    <row r="83" spans="1:4" ht="12.75">
      <c r="A83" s="8"/>
      <c r="B83" s="13">
        <v>75023</v>
      </c>
      <c r="C83" s="47" t="s">
        <v>12</v>
      </c>
      <c r="D83" s="30"/>
    </row>
    <row r="84" spans="1:4" ht="12.75">
      <c r="A84" s="8"/>
      <c r="B84" s="8"/>
      <c r="C84" s="38" t="s">
        <v>48</v>
      </c>
      <c r="D84" s="30">
        <v>2696922</v>
      </c>
    </row>
    <row r="85" spans="1:4" ht="12" customHeight="1">
      <c r="A85" s="17"/>
      <c r="B85" s="8"/>
      <c r="C85" s="49" t="s">
        <v>82</v>
      </c>
      <c r="D85" s="30">
        <v>2206940</v>
      </c>
    </row>
    <row r="86" spans="1:4" ht="12.75">
      <c r="A86" s="8"/>
      <c r="B86" s="18">
        <v>75023</v>
      </c>
      <c r="C86" s="48" t="s">
        <v>43</v>
      </c>
      <c r="D86" s="18">
        <f>D84</f>
        <v>2696922</v>
      </c>
    </row>
    <row r="87" spans="1:4" ht="12.75">
      <c r="A87" s="8"/>
      <c r="B87" s="8">
        <v>75075</v>
      </c>
      <c r="C87" s="56" t="s">
        <v>71</v>
      </c>
      <c r="D87" s="28"/>
    </row>
    <row r="88" spans="1:4" ht="12.75">
      <c r="A88" s="8"/>
      <c r="B88" s="8"/>
      <c r="C88" s="48" t="s">
        <v>84</v>
      </c>
      <c r="D88" s="28">
        <v>70000</v>
      </c>
    </row>
    <row r="89" spans="1:4" ht="12.75">
      <c r="A89" s="8"/>
      <c r="B89" s="8"/>
      <c r="C89" s="48" t="s">
        <v>82</v>
      </c>
      <c r="D89" s="28">
        <v>5000</v>
      </c>
    </row>
    <row r="90" spans="1:4" ht="12.75">
      <c r="A90" s="8"/>
      <c r="B90" s="8"/>
      <c r="C90" s="48" t="s">
        <v>43</v>
      </c>
      <c r="D90" s="28">
        <f>D88</f>
        <v>70000</v>
      </c>
    </row>
    <row r="91" spans="1:4" ht="12.75">
      <c r="A91" s="8"/>
      <c r="B91" s="13">
        <v>75095</v>
      </c>
      <c r="C91" s="47" t="s">
        <v>5</v>
      </c>
      <c r="D91" s="30"/>
    </row>
    <row r="92" spans="1:4" ht="13.5" customHeight="1">
      <c r="A92" s="8"/>
      <c r="B92" s="8"/>
      <c r="C92" s="52" t="s">
        <v>111</v>
      </c>
      <c r="D92" s="30">
        <v>38553</v>
      </c>
    </row>
    <row r="93" spans="1:4" ht="12.75">
      <c r="A93" s="8"/>
      <c r="B93" s="8">
        <v>75095</v>
      </c>
      <c r="C93" s="53" t="s">
        <v>43</v>
      </c>
      <c r="D93" s="30">
        <f>SUM(D92:D92)</f>
        <v>38553</v>
      </c>
    </row>
    <row r="94" spans="1:4" ht="12.75">
      <c r="A94" s="11">
        <v>750</v>
      </c>
      <c r="B94" s="11"/>
      <c r="C94" s="54" t="s">
        <v>54</v>
      </c>
      <c r="D94" s="31">
        <f>SUM(D93,D90,D86,D82,D79)</f>
        <v>3005250</v>
      </c>
    </row>
    <row r="95" spans="1:4" ht="27" customHeight="1">
      <c r="A95" s="12">
        <v>751</v>
      </c>
      <c r="B95" s="45"/>
      <c r="C95" s="46" t="s">
        <v>59</v>
      </c>
      <c r="D95" s="31"/>
    </row>
    <row r="96" spans="1:4" ht="21" customHeight="1">
      <c r="A96" s="19"/>
      <c r="B96" s="12">
        <v>75101</v>
      </c>
      <c r="C96" s="47" t="s">
        <v>37</v>
      </c>
      <c r="D96" s="31"/>
    </row>
    <row r="97" spans="1:4" ht="12.75">
      <c r="A97" s="20"/>
      <c r="B97" s="26"/>
      <c r="C97" s="55" t="s">
        <v>49</v>
      </c>
      <c r="D97" s="30">
        <v>2352</v>
      </c>
    </row>
    <row r="98" spans="1:4" ht="12.75">
      <c r="A98" s="20"/>
      <c r="B98" s="16"/>
      <c r="C98" s="55" t="s">
        <v>82</v>
      </c>
      <c r="D98" s="30">
        <v>958</v>
      </c>
    </row>
    <row r="99" spans="1:4" ht="12.75">
      <c r="A99" s="21">
        <v>751</v>
      </c>
      <c r="B99" s="16"/>
      <c r="C99" s="54" t="s">
        <v>54</v>
      </c>
      <c r="D99" s="31">
        <f>D97</f>
        <v>2352</v>
      </c>
    </row>
    <row r="100" spans="1:4" ht="25.5">
      <c r="A100" s="22">
        <v>754</v>
      </c>
      <c r="B100" s="45"/>
      <c r="C100" s="57" t="s">
        <v>33</v>
      </c>
      <c r="D100" s="31"/>
    </row>
    <row r="101" spans="1:4" ht="12.75">
      <c r="A101" s="8" t="s">
        <v>26</v>
      </c>
      <c r="B101" s="8">
        <v>75412</v>
      </c>
      <c r="C101" s="47" t="s">
        <v>13</v>
      </c>
      <c r="D101" s="30"/>
    </row>
    <row r="102" spans="1:4" ht="12.75">
      <c r="A102" s="8"/>
      <c r="B102" s="8"/>
      <c r="C102" s="38" t="s">
        <v>51</v>
      </c>
      <c r="D102" s="30">
        <f>180000+4500+1800</f>
        <v>186300</v>
      </c>
    </row>
    <row r="103" spans="1:4" ht="12.75">
      <c r="A103" s="8"/>
      <c r="B103" s="17"/>
      <c r="C103" s="58" t="s">
        <v>82</v>
      </c>
      <c r="D103" s="27">
        <v>48710</v>
      </c>
    </row>
    <row r="104" spans="1:4" ht="12.75">
      <c r="A104" s="17"/>
      <c r="B104" s="18">
        <v>75412</v>
      </c>
      <c r="C104" s="59" t="s">
        <v>43</v>
      </c>
      <c r="D104" s="14">
        <f>D102</f>
        <v>186300</v>
      </c>
    </row>
    <row r="105" spans="1:4" ht="12.75">
      <c r="A105" s="17"/>
      <c r="B105" s="8">
        <v>75414</v>
      </c>
      <c r="C105" s="60" t="s">
        <v>14</v>
      </c>
      <c r="D105" s="30"/>
    </row>
    <row r="106" spans="1:4" ht="12.75">
      <c r="A106" s="17"/>
      <c r="B106" s="8"/>
      <c r="C106" s="49" t="s">
        <v>7</v>
      </c>
      <c r="D106" s="30">
        <v>1000</v>
      </c>
    </row>
    <row r="107" spans="1:4" ht="12.75">
      <c r="A107" s="17"/>
      <c r="B107" s="18">
        <v>75414</v>
      </c>
      <c r="C107" s="55" t="s">
        <v>43</v>
      </c>
      <c r="D107" s="30">
        <f>SUM(D106:D106)</f>
        <v>1000</v>
      </c>
    </row>
    <row r="108" spans="1:4" ht="12.75">
      <c r="A108" s="8"/>
      <c r="B108" s="8">
        <v>75416</v>
      </c>
      <c r="C108" s="47" t="s">
        <v>15</v>
      </c>
      <c r="D108" s="30"/>
    </row>
    <row r="109" spans="1:4" ht="12.75">
      <c r="A109" s="8"/>
      <c r="B109" s="8"/>
      <c r="C109" s="38" t="s">
        <v>48</v>
      </c>
      <c r="D109" s="30">
        <v>117000</v>
      </c>
    </row>
    <row r="110" spans="1:4" ht="12.75">
      <c r="A110" s="8"/>
      <c r="B110" s="8"/>
      <c r="C110" s="38" t="s">
        <v>82</v>
      </c>
      <c r="D110" s="30">
        <v>91400</v>
      </c>
    </row>
    <row r="111" spans="1:4" ht="12.75">
      <c r="A111" s="8"/>
      <c r="B111" s="18">
        <v>75416</v>
      </c>
      <c r="C111" s="38" t="s">
        <v>43</v>
      </c>
      <c r="D111" s="9">
        <f>D109</f>
        <v>117000</v>
      </c>
    </row>
    <row r="112" spans="1:4" ht="12.75">
      <c r="A112" s="11">
        <v>754</v>
      </c>
      <c r="B112" s="11"/>
      <c r="C112" s="54" t="s">
        <v>54</v>
      </c>
      <c r="D112" s="31">
        <f>D104+D107+D111</f>
        <v>304300</v>
      </c>
    </row>
    <row r="113" spans="1:4" ht="51.75" customHeight="1">
      <c r="A113" s="22">
        <v>756</v>
      </c>
      <c r="B113" s="61"/>
      <c r="C113" s="55" t="s">
        <v>73</v>
      </c>
      <c r="D113" s="30"/>
    </row>
    <row r="114" spans="1:4" ht="25.5">
      <c r="A114" s="17"/>
      <c r="B114" s="8">
        <v>75647</v>
      </c>
      <c r="C114" s="62" t="s">
        <v>74</v>
      </c>
      <c r="D114" s="30"/>
    </row>
    <row r="115" spans="1:4" ht="12.75">
      <c r="A115" s="17"/>
      <c r="B115" s="8"/>
      <c r="C115" s="55" t="s">
        <v>48</v>
      </c>
      <c r="D115" s="30">
        <v>111250</v>
      </c>
    </row>
    <row r="116" spans="1:4" ht="13.5" customHeight="1">
      <c r="A116" s="17"/>
      <c r="B116" s="8"/>
      <c r="C116" s="55" t="s">
        <v>112</v>
      </c>
      <c r="D116" s="30">
        <v>35000</v>
      </c>
    </row>
    <row r="117" spans="1:4" ht="12.75">
      <c r="A117" s="17"/>
      <c r="B117" s="18">
        <v>75647</v>
      </c>
      <c r="C117" s="55" t="s">
        <v>43</v>
      </c>
      <c r="D117" s="30">
        <f>D115</f>
        <v>111250</v>
      </c>
    </row>
    <row r="118" spans="1:4" ht="12.75">
      <c r="A118" s="20">
        <v>756</v>
      </c>
      <c r="B118" s="23"/>
      <c r="C118" s="54" t="s">
        <v>54</v>
      </c>
      <c r="D118" s="31">
        <f>SUM(D117)</f>
        <v>111250</v>
      </c>
    </row>
    <row r="119" spans="1:4" ht="12.75">
      <c r="A119" s="12">
        <v>757</v>
      </c>
      <c r="B119" s="45"/>
      <c r="C119" s="46" t="s">
        <v>40</v>
      </c>
      <c r="D119" s="31"/>
    </row>
    <row r="120" spans="1:4" ht="25.5">
      <c r="A120" s="21"/>
      <c r="B120" s="12">
        <v>75702</v>
      </c>
      <c r="C120" s="47" t="s">
        <v>41</v>
      </c>
      <c r="D120" s="30"/>
    </row>
    <row r="121" spans="1:4" ht="12" customHeight="1">
      <c r="A121" s="20"/>
      <c r="B121" s="16"/>
      <c r="C121" s="55" t="s">
        <v>63</v>
      </c>
      <c r="D121" s="30">
        <v>411000</v>
      </c>
    </row>
    <row r="122" spans="1:4" ht="12.75">
      <c r="A122" s="16">
        <v>757</v>
      </c>
      <c r="B122" s="63"/>
      <c r="C122" s="64" t="s">
        <v>61</v>
      </c>
      <c r="D122" s="31">
        <f>D121</f>
        <v>411000</v>
      </c>
    </row>
    <row r="123" spans="1:4" ht="12.75">
      <c r="A123" s="22">
        <v>758</v>
      </c>
      <c r="B123" s="40"/>
      <c r="C123" s="46" t="s">
        <v>55</v>
      </c>
      <c r="D123" s="30"/>
    </row>
    <row r="124" spans="1:4" ht="12.75">
      <c r="A124" s="17"/>
      <c r="B124" s="12">
        <v>75818</v>
      </c>
      <c r="C124" s="47" t="s">
        <v>57</v>
      </c>
      <c r="D124" s="30"/>
    </row>
    <row r="125" spans="1:4" ht="25.5">
      <c r="A125" s="17"/>
      <c r="B125" s="8"/>
      <c r="C125" s="55" t="s">
        <v>149</v>
      </c>
      <c r="D125" s="30">
        <f>20000+2000</f>
        <v>22000</v>
      </c>
    </row>
    <row r="126" spans="1:4" ht="11.25" customHeight="1">
      <c r="A126" s="17">
        <v>758</v>
      </c>
      <c r="B126" s="9"/>
      <c r="C126" s="54" t="s">
        <v>54</v>
      </c>
      <c r="D126" s="31">
        <f>D125</f>
        <v>22000</v>
      </c>
    </row>
    <row r="127" spans="1:4" ht="12.75">
      <c r="A127" s="12">
        <v>801</v>
      </c>
      <c r="B127" s="45"/>
      <c r="C127" s="46" t="s">
        <v>113</v>
      </c>
      <c r="D127" s="31"/>
    </row>
    <row r="128" spans="1:4" ht="12.75">
      <c r="A128" s="13" t="s">
        <v>26</v>
      </c>
      <c r="B128" s="8">
        <v>80101</v>
      </c>
      <c r="C128" s="47" t="s">
        <v>52</v>
      </c>
      <c r="D128" s="30"/>
    </row>
    <row r="129" spans="1:4" ht="12.75">
      <c r="A129" s="8"/>
      <c r="B129" s="8"/>
      <c r="C129" s="38" t="s">
        <v>48</v>
      </c>
      <c r="D129" s="30">
        <f>5424000+17000+2600-5000</f>
        <v>5438600</v>
      </c>
    </row>
    <row r="130" spans="1:4" ht="12.75">
      <c r="A130" s="8"/>
      <c r="B130" s="17"/>
      <c r="C130" s="58" t="s">
        <v>82</v>
      </c>
      <c r="D130" s="27">
        <v>4817800</v>
      </c>
    </row>
    <row r="131" spans="1:4" ht="12.75">
      <c r="A131" s="8"/>
      <c r="B131" s="18">
        <v>80101</v>
      </c>
      <c r="C131" s="65" t="s">
        <v>43</v>
      </c>
      <c r="D131" s="14">
        <f>D129</f>
        <v>5438600</v>
      </c>
    </row>
    <row r="132" spans="1:4" ht="12.75">
      <c r="A132" s="8"/>
      <c r="B132" s="8">
        <v>80103</v>
      </c>
      <c r="C132" s="82" t="s">
        <v>134</v>
      </c>
      <c r="D132" s="27"/>
    </row>
    <row r="133" spans="1:4" ht="12.75">
      <c r="A133" s="8"/>
      <c r="B133" s="8"/>
      <c r="C133" s="65" t="s">
        <v>48</v>
      </c>
      <c r="D133" s="27">
        <f>763400+1200+200</f>
        <v>764800</v>
      </c>
    </row>
    <row r="134" spans="1:4" ht="12.75">
      <c r="A134" s="8"/>
      <c r="B134" s="8"/>
      <c r="C134" s="65" t="s">
        <v>82</v>
      </c>
      <c r="D134" s="27">
        <v>612500</v>
      </c>
    </row>
    <row r="135" spans="1:4" ht="12.75">
      <c r="A135" s="8"/>
      <c r="B135" s="8">
        <v>80103</v>
      </c>
      <c r="C135" s="65" t="s">
        <v>43</v>
      </c>
      <c r="D135" s="14">
        <f>D133</f>
        <v>764800</v>
      </c>
    </row>
    <row r="136" spans="1:4" ht="12.75">
      <c r="A136" s="8"/>
      <c r="B136" s="13">
        <v>80104</v>
      </c>
      <c r="C136" s="47" t="s">
        <v>64</v>
      </c>
      <c r="D136" s="30"/>
    </row>
    <row r="137" spans="1:4" ht="12.75">
      <c r="A137" s="8"/>
      <c r="B137" s="17"/>
      <c r="C137" s="38" t="s">
        <v>48</v>
      </c>
      <c r="D137" s="30">
        <v>787700</v>
      </c>
    </row>
    <row r="138" spans="1:4" ht="12.75">
      <c r="A138" s="17"/>
      <c r="B138" s="8"/>
      <c r="C138" s="38" t="s">
        <v>82</v>
      </c>
      <c r="D138" s="30">
        <v>614500</v>
      </c>
    </row>
    <row r="139" spans="1:4" ht="12.75">
      <c r="A139" s="8"/>
      <c r="B139" s="8">
        <v>80104</v>
      </c>
      <c r="C139" s="48" t="s">
        <v>43</v>
      </c>
      <c r="D139" s="9">
        <f>D137</f>
        <v>787700</v>
      </c>
    </row>
    <row r="140" spans="1:4" ht="12.75">
      <c r="A140" s="8"/>
      <c r="B140" s="13">
        <v>80110</v>
      </c>
      <c r="C140" s="47" t="s">
        <v>16</v>
      </c>
      <c r="D140" s="30"/>
    </row>
    <row r="141" spans="1:4" ht="12.75">
      <c r="A141" s="8"/>
      <c r="B141" s="8"/>
      <c r="C141" s="38" t="s">
        <v>49</v>
      </c>
      <c r="D141" s="30">
        <f>2713800+3044</f>
        <v>2716844</v>
      </c>
    </row>
    <row r="142" spans="1:4" ht="15" customHeight="1">
      <c r="A142" s="8"/>
      <c r="B142" s="8"/>
      <c r="C142" s="58" t="s">
        <v>85</v>
      </c>
      <c r="D142" s="27">
        <f>2421000+2320</f>
        <v>2423320</v>
      </c>
    </row>
    <row r="143" spans="1:4" ht="12.75">
      <c r="A143" s="17"/>
      <c r="B143" s="18">
        <v>80110</v>
      </c>
      <c r="C143" s="53" t="s">
        <v>43</v>
      </c>
      <c r="D143" s="9">
        <f>D141</f>
        <v>2716844</v>
      </c>
    </row>
    <row r="144" spans="1:4" ht="12.75">
      <c r="A144" s="8"/>
      <c r="B144" s="8">
        <v>80113</v>
      </c>
      <c r="C144" s="66" t="s">
        <v>17</v>
      </c>
      <c r="D144" s="30"/>
    </row>
    <row r="145" spans="1:4" ht="12.75">
      <c r="A145" s="17"/>
      <c r="B145" s="8"/>
      <c r="C145" s="53" t="s">
        <v>48</v>
      </c>
      <c r="D145" s="30">
        <v>530000</v>
      </c>
    </row>
    <row r="146" spans="1:4" ht="12.75">
      <c r="A146" s="17"/>
      <c r="B146" s="8"/>
      <c r="C146" s="53" t="s">
        <v>92</v>
      </c>
      <c r="D146" s="30">
        <v>111430</v>
      </c>
    </row>
    <row r="147" spans="1:4" ht="12.75">
      <c r="A147" s="8"/>
      <c r="B147" s="18">
        <v>80113</v>
      </c>
      <c r="C147" s="52" t="s">
        <v>43</v>
      </c>
      <c r="D147" s="9">
        <f>D145</f>
        <v>530000</v>
      </c>
    </row>
    <row r="148" spans="1:4" ht="12.75">
      <c r="A148" s="8"/>
      <c r="B148" s="8">
        <v>80120</v>
      </c>
      <c r="C148" s="66" t="s">
        <v>93</v>
      </c>
      <c r="D148" s="9"/>
    </row>
    <row r="149" spans="1:4" ht="12.75">
      <c r="A149" s="8"/>
      <c r="B149" s="8"/>
      <c r="C149" s="52" t="s">
        <v>51</v>
      </c>
      <c r="D149" s="9">
        <v>211700</v>
      </c>
    </row>
    <row r="150" spans="1:4" ht="12.75">
      <c r="A150" s="8"/>
      <c r="B150" s="8"/>
      <c r="C150" s="52" t="s">
        <v>82</v>
      </c>
      <c r="D150" s="30">
        <v>185000</v>
      </c>
    </row>
    <row r="151" spans="1:4" ht="12.75">
      <c r="A151" s="8"/>
      <c r="B151" s="18">
        <v>80120</v>
      </c>
      <c r="C151" s="52" t="s">
        <v>43</v>
      </c>
      <c r="D151" s="9">
        <f>D149</f>
        <v>211700</v>
      </c>
    </row>
    <row r="152" spans="1:4" ht="13.5" customHeight="1">
      <c r="A152" s="8"/>
      <c r="B152" s="8">
        <v>80146</v>
      </c>
      <c r="C152" s="66" t="s">
        <v>56</v>
      </c>
      <c r="D152" s="9"/>
    </row>
    <row r="153" spans="1:4" ht="10.5" customHeight="1">
      <c r="A153" s="8"/>
      <c r="B153" s="8"/>
      <c r="C153" s="52" t="s">
        <v>7</v>
      </c>
      <c r="D153" s="9">
        <v>47000</v>
      </c>
    </row>
    <row r="154" spans="1:4" ht="12.75">
      <c r="A154" s="8"/>
      <c r="B154" s="18">
        <v>80146</v>
      </c>
      <c r="C154" s="52" t="s">
        <v>43</v>
      </c>
      <c r="D154" s="9">
        <f>SUM(D153:D153)</f>
        <v>47000</v>
      </c>
    </row>
    <row r="155" spans="1:4" ht="12.75">
      <c r="A155" s="8"/>
      <c r="B155" s="8">
        <v>80148</v>
      </c>
      <c r="C155" s="66" t="s">
        <v>137</v>
      </c>
      <c r="D155" s="9"/>
    </row>
    <row r="156" spans="1:4" ht="12.75">
      <c r="A156" s="8"/>
      <c r="B156" s="8"/>
      <c r="C156" s="38" t="s">
        <v>48</v>
      </c>
      <c r="D156" s="9">
        <f>221500+190100+15000</f>
        <v>426600</v>
      </c>
    </row>
    <row r="157" spans="1:4" ht="12.75">
      <c r="A157" s="8"/>
      <c r="B157" s="8"/>
      <c r="C157" s="38" t="s">
        <v>82</v>
      </c>
      <c r="D157" s="9">
        <f>154000+120000</f>
        <v>274000</v>
      </c>
    </row>
    <row r="158" spans="1:4" ht="12.75">
      <c r="A158" s="8"/>
      <c r="B158" s="8">
        <v>80148</v>
      </c>
      <c r="C158" s="52" t="s">
        <v>43</v>
      </c>
      <c r="D158" s="9">
        <f>D156</f>
        <v>426600</v>
      </c>
    </row>
    <row r="159" spans="1:4" ht="12.75">
      <c r="A159" s="8"/>
      <c r="B159" s="13">
        <v>80195</v>
      </c>
      <c r="C159" s="66" t="s">
        <v>5</v>
      </c>
      <c r="D159" s="9"/>
    </row>
    <row r="160" spans="1:4" ht="12.75">
      <c r="A160" s="17"/>
      <c r="B160" s="8"/>
      <c r="C160" s="38" t="s">
        <v>48</v>
      </c>
      <c r="D160" s="9">
        <f>D161+D162+D163+D164</f>
        <v>114312</v>
      </c>
    </row>
    <row r="161" spans="1:4" ht="12.75">
      <c r="A161" s="17"/>
      <c r="B161" s="8"/>
      <c r="C161" s="38" t="s">
        <v>67</v>
      </c>
      <c r="D161" s="30">
        <v>75000</v>
      </c>
    </row>
    <row r="162" spans="1:4" ht="12.75">
      <c r="A162" s="17"/>
      <c r="B162" s="8"/>
      <c r="C162" s="48" t="s">
        <v>68</v>
      </c>
      <c r="D162" s="9">
        <v>3000</v>
      </c>
    </row>
    <row r="163" spans="1:4" ht="15" customHeight="1">
      <c r="A163" s="17"/>
      <c r="B163" s="8"/>
      <c r="C163" s="48" t="s">
        <v>69</v>
      </c>
      <c r="D163" s="9">
        <v>12500</v>
      </c>
    </row>
    <row r="164" spans="1:4" ht="39" customHeight="1">
      <c r="A164" s="17"/>
      <c r="B164" s="8"/>
      <c r="C164" s="48" t="s">
        <v>140</v>
      </c>
      <c r="D164" s="9">
        <v>23812</v>
      </c>
    </row>
    <row r="165" spans="1:4" ht="12.75">
      <c r="A165" s="17"/>
      <c r="B165" s="18">
        <v>80195</v>
      </c>
      <c r="C165" s="48" t="s">
        <v>43</v>
      </c>
      <c r="D165" s="9">
        <f>D160</f>
        <v>114312</v>
      </c>
    </row>
    <row r="166" spans="1:4" ht="12.75">
      <c r="A166" s="11">
        <v>801</v>
      </c>
      <c r="B166" s="19"/>
      <c r="C166" s="67" t="s">
        <v>54</v>
      </c>
      <c r="D166" s="11">
        <f>D131+D135+D139+D143+D147+D151+D154+D165+D158</f>
        <v>11037556</v>
      </c>
    </row>
    <row r="167" spans="1:4" ht="12.75">
      <c r="A167" s="12">
        <v>851</v>
      </c>
      <c r="B167" s="45"/>
      <c r="C167" s="46" t="s">
        <v>34</v>
      </c>
      <c r="D167" s="11"/>
    </row>
    <row r="168" spans="1:4" ht="16.5" customHeight="1">
      <c r="A168" s="12" t="s">
        <v>26</v>
      </c>
      <c r="B168" s="8">
        <v>85154</v>
      </c>
      <c r="C168" s="62" t="s">
        <v>114</v>
      </c>
      <c r="D168" s="9"/>
    </row>
    <row r="169" spans="1:4" ht="12.75">
      <c r="A169" s="17"/>
      <c r="B169" s="8"/>
      <c r="C169" s="53" t="s">
        <v>48</v>
      </c>
      <c r="D169" s="9">
        <v>170000</v>
      </c>
    </row>
    <row r="170" spans="1:4" ht="12.75">
      <c r="A170" s="8"/>
      <c r="B170" s="8"/>
      <c r="C170" s="53" t="s">
        <v>86</v>
      </c>
      <c r="D170" s="30">
        <v>139000</v>
      </c>
    </row>
    <row r="171" spans="1:4" ht="12.75">
      <c r="A171" s="8"/>
      <c r="B171" s="8"/>
      <c r="C171" s="53" t="s">
        <v>82</v>
      </c>
      <c r="D171" s="30">
        <v>25000</v>
      </c>
    </row>
    <row r="172" spans="1:4" ht="12.75">
      <c r="A172" s="8"/>
      <c r="B172" s="8">
        <v>85154</v>
      </c>
      <c r="C172" s="55" t="s">
        <v>43</v>
      </c>
      <c r="D172" s="9">
        <f>D169</f>
        <v>170000</v>
      </c>
    </row>
    <row r="173" spans="1:4" ht="12.75">
      <c r="A173" s="17"/>
      <c r="B173" s="13">
        <v>85195</v>
      </c>
      <c r="C173" s="62" t="s">
        <v>5</v>
      </c>
      <c r="D173" s="9"/>
    </row>
    <row r="174" spans="1:4" ht="12.75">
      <c r="A174" s="17"/>
      <c r="B174" s="8"/>
      <c r="C174" s="55" t="s">
        <v>7</v>
      </c>
      <c r="D174" s="9">
        <f>240+15000</f>
        <v>15240</v>
      </c>
    </row>
    <row r="175" spans="1:4" ht="12.75">
      <c r="A175" s="25"/>
      <c r="B175" s="18">
        <v>85195</v>
      </c>
      <c r="C175" s="55" t="s">
        <v>43</v>
      </c>
      <c r="D175" s="9">
        <f>D174</f>
        <v>15240</v>
      </c>
    </row>
    <row r="176" spans="1:4" ht="12.75">
      <c r="A176" s="16">
        <v>851</v>
      </c>
      <c r="B176" s="16"/>
      <c r="C176" s="54" t="s">
        <v>54</v>
      </c>
      <c r="D176" s="11">
        <f>D172+D175</f>
        <v>185240</v>
      </c>
    </row>
    <row r="177" spans="1:4" ht="12.75">
      <c r="A177" s="22">
        <v>852</v>
      </c>
      <c r="B177" s="45"/>
      <c r="C177" s="46" t="s">
        <v>60</v>
      </c>
      <c r="D177" s="11"/>
    </row>
    <row r="178" spans="1:4" ht="38.25" customHeight="1">
      <c r="A178" s="8"/>
      <c r="B178" s="68">
        <v>85212</v>
      </c>
      <c r="C178" s="69" t="s">
        <v>146</v>
      </c>
      <c r="D178" s="9"/>
    </row>
    <row r="179" spans="1:4" ht="12.75">
      <c r="A179" s="8"/>
      <c r="B179" s="68"/>
      <c r="C179" s="70" t="s">
        <v>48</v>
      </c>
      <c r="D179" s="30">
        <v>4504000</v>
      </c>
    </row>
    <row r="180" spans="1:4" ht="12.75">
      <c r="A180" s="8"/>
      <c r="B180" s="68"/>
      <c r="C180" s="70" t="s">
        <v>82</v>
      </c>
      <c r="D180" s="30">
        <v>141891</v>
      </c>
    </row>
    <row r="181" spans="1:4" ht="12.75">
      <c r="A181" s="8"/>
      <c r="B181" s="25">
        <v>85212</v>
      </c>
      <c r="C181" s="70" t="s">
        <v>43</v>
      </c>
      <c r="D181" s="9">
        <f>D179</f>
        <v>4504000</v>
      </c>
    </row>
    <row r="182" spans="1:4" ht="40.5" customHeight="1">
      <c r="A182" s="8"/>
      <c r="B182" s="71">
        <v>85213</v>
      </c>
      <c r="C182" s="72" t="s">
        <v>147</v>
      </c>
      <c r="D182" s="9"/>
    </row>
    <row r="183" spans="1:4" ht="12.75">
      <c r="A183" s="17"/>
      <c r="B183" s="17"/>
      <c r="C183" s="70" t="s">
        <v>111</v>
      </c>
      <c r="D183" s="9">
        <v>15000</v>
      </c>
    </row>
    <row r="184" spans="1:4" ht="12.75" customHeight="1">
      <c r="A184" s="8"/>
      <c r="B184" s="18">
        <v>85213</v>
      </c>
      <c r="C184" s="73" t="s">
        <v>43</v>
      </c>
      <c r="D184" s="9">
        <f>SUM(D183)</f>
        <v>15000</v>
      </c>
    </row>
    <row r="185" spans="1:4" ht="27.75" customHeight="1">
      <c r="A185" s="8" t="s">
        <v>26</v>
      </c>
      <c r="B185" s="8">
        <v>85214</v>
      </c>
      <c r="C185" s="47" t="s">
        <v>148</v>
      </c>
      <c r="D185" s="9"/>
    </row>
    <row r="186" spans="1:4" ht="11.25" customHeight="1">
      <c r="A186" s="17"/>
      <c r="B186" s="8"/>
      <c r="C186" s="55" t="s">
        <v>115</v>
      </c>
      <c r="D186" s="9">
        <v>927000</v>
      </c>
    </row>
    <row r="187" spans="1:4" ht="12.75">
      <c r="A187" s="17"/>
      <c r="B187" s="18">
        <v>85214</v>
      </c>
      <c r="C187" s="55" t="s">
        <v>43</v>
      </c>
      <c r="D187" s="9">
        <f>SUM(D186:D186)</f>
        <v>927000</v>
      </c>
    </row>
    <row r="188" spans="1:4" ht="12.75" customHeight="1">
      <c r="A188" s="8"/>
      <c r="B188" s="8">
        <v>85215</v>
      </c>
      <c r="C188" s="47" t="s">
        <v>65</v>
      </c>
      <c r="D188" s="9"/>
    </row>
    <row r="189" spans="1:4" ht="12.75">
      <c r="A189" s="8"/>
      <c r="B189" s="8"/>
      <c r="C189" s="38" t="s">
        <v>7</v>
      </c>
      <c r="D189" s="9">
        <v>550000</v>
      </c>
    </row>
    <row r="190" spans="1:4" ht="12.75">
      <c r="A190" s="17"/>
      <c r="B190" s="18">
        <v>85215</v>
      </c>
      <c r="C190" s="55" t="s">
        <v>43</v>
      </c>
      <c r="D190" s="9">
        <f>SUM(D189)</f>
        <v>550000</v>
      </c>
    </row>
    <row r="191" spans="1:4" ht="12.75">
      <c r="A191" s="17"/>
      <c r="B191" s="8">
        <v>85219</v>
      </c>
      <c r="C191" s="47" t="s">
        <v>18</v>
      </c>
      <c r="D191" s="9"/>
    </row>
    <row r="192" spans="1:4" ht="12.75">
      <c r="A192" s="17"/>
      <c r="B192" s="8"/>
      <c r="C192" s="38" t="s">
        <v>48</v>
      </c>
      <c r="D192" s="9">
        <v>468618</v>
      </c>
    </row>
    <row r="193" spans="1:4" ht="12.75">
      <c r="A193" s="17"/>
      <c r="B193" s="8"/>
      <c r="C193" s="48" t="s">
        <v>87</v>
      </c>
      <c r="D193" s="9">
        <v>391320</v>
      </c>
    </row>
    <row r="194" spans="1:4" ht="12.75">
      <c r="A194" s="8"/>
      <c r="B194" s="74">
        <v>85219</v>
      </c>
      <c r="C194" s="49" t="s">
        <v>43</v>
      </c>
      <c r="D194" s="9">
        <f>D192</f>
        <v>468618</v>
      </c>
    </row>
    <row r="195" spans="1:4" ht="15" customHeight="1">
      <c r="A195" s="17"/>
      <c r="B195" s="8">
        <v>85228</v>
      </c>
      <c r="C195" s="60" t="s">
        <v>27</v>
      </c>
      <c r="D195" s="18"/>
    </row>
    <row r="196" spans="1:4" ht="12.75">
      <c r="A196" s="17"/>
      <c r="B196" s="8"/>
      <c r="C196" s="38" t="s">
        <v>62</v>
      </c>
      <c r="D196" s="9">
        <v>171442</v>
      </c>
    </row>
    <row r="197" spans="1:4" ht="12.75">
      <c r="A197" s="17"/>
      <c r="B197" s="17"/>
      <c r="C197" s="48" t="s">
        <v>82</v>
      </c>
      <c r="D197" s="9">
        <v>164477</v>
      </c>
    </row>
    <row r="198" spans="1:4" ht="12" customHeight="1">
      <c r="A198" s="17"/>
      <c r="B198" s="75">
        <v>85228</v>
      </c>
      <c r="C198" s="59" t="s">
        <v>43</v>
      </c>
      <c r="D198" s="14">
        <f>D196</f>
        <v>171442</v>
      </c>
    </row>
    <row r="199" spans="1:4" ht="13.5" customHeight="1">
      <c r="A199" s="17"/>
      <c r="B199" s="8">
        <v>85295</v>
      </c>
      <c r="C199" s="60" t="s">
        <v>5</v>
      </c>
      <c r="D199" s="9"/>
    </row>
    <row r="200" spans="1:4" ht="12.75">
      <c r="A200" s="17"/>
      <c r="B200" s="8"/>
      <c r="C200" s="49" t="s">
        <v>88</v>
      </c>
      <c r="D200" s="9">
        <v>86700</v>
      </c>
    </row>
    <row r="201" spans="1:4" ht="12.75">
      <c r="A201" s="17"/>
      <c r="B201" s="8"/>
      <c r="C201" s="49" t="s">
        <v>89</v>
      </c>
      <c r="D201" s="9">
        <v>70900</v>
      </c>
    </row>
    <row r="202" spans="1:4" ht="17.25" customHeight="1">
      <c r="A202" s="17"/>
      <c r="B202" s="8"/>
      <c r="C202" s="76" t="s">
        <v>116</v>
      </c>
      <c r="D202" s="15">
        <f>18850+236000</f>
        <v>254850</v>
      </c>
    </row>
    <row r="203" spans="1:4" ht="15" customHeight="1">
      <c r="A203" s="17"/>
      <c r="B203" s="8"/>
      <c r="C203" s="76" t="s">
        <v>117</v>
      </c>
      <c r="D203" s="29">
        <v>33650</v>
      </c>
    </row>
    <row r="204" spans="1:4" ht="12.75">
      <c r="A204" s="17"/>
      <c r="B204" s="8">
        <v>85295</v>
      </c>
      <c r="C204" s="76" t="s">
        <v>43</v>
      </c>
      <c r="D204" s="14">
        <f>D200+D202+D203</f>
        <v>375200</v>
      </c>
    </row>
    <row r="205" spans="1:4" ht="15.75" customHeight="1">
      <c r="A205" s="23">
        <v>852</v>
      </c>
      <c r="B205" s="11"/>
      <c r="C205" s="54" t="s">
        <v>54</v>
      </c>
      <c r="D205" s="11">
        <f>D204+D198+D194+D190+D187+D184+D181</f>
        <v>7011260</v>
      </c>
    </row>
    <row r="206" spans="1:4" ht="12.75">
      <c r="A206" s="17">
        <v>854</v>
      </c>
      <c r="B206" s="77"/>
      <c r="C206" s="51" t="s">
        <v>118</v>
      </c>
      <c r="D206" s="16"/>
    </row>
    <row r="207" spans="1:4" ht="12.75">
      <c r="A207" s="13" t="s">
        <v>26</v>
      </c>
      <c r="B207" s="8">
        <v>85401</v>
      </c>
      <c r="C207" s="47" t="s">
        <v>19</v>
      </c>
      <c r="D207" s="9"/>
    </row>
    <row r="208" spans="1:4" ht="12.75">
      <c r="A208" s="8"/>
      <c r="B208" s="8"/>
      <c r="C208" s="38" t="s">
        <v>48</v>
      </c>
      <c r="D208" s="9">
        <f>95700+300300+5000</f>
        <v>401000</v>
      </c>
    </row>
    <row r="209" spans="1:4" ht="12.75">
      <c r="A209" s="8"/>
      <c r="B209" s="8"/>
      <c r="C209" s="38" t="s">
        <v>82</v>
      </c>
      <c r="D209" s="9">
        <f>81400+262000</f>
        <v>343400</v>
      </c>
    </row>
    <row r="210" spans="1:4" ht="12.75">
      <c r="A210" s="17"/>
      <c r="B210" s="18">
        <v>85401</v>
      </c>
      <c r="C210" s="59" t="s">
        <v>43</v>
      </c>
      <c r="D210" s="9">
        <f>D208</f>
        <v>401000</v>
      </c>
    </row>
    <row r="211" spans="1:4" ht="12.75">
      <c r="A211" s="8"/>
      <c r="B211" s="8">
        <v>85415</v>
      </c>
      <c r="C211" s="81" t="s">
        <v>66</v>
      </c>
      <c r="D211" s="9"/>
    </row>
    <row r="212" spans="1:4" ht="13.5" customHeight="1">
      <c r="A212" s="8"/>
      <c r="B212" s="8"/>
      <c r="C212" s="59" t="s">
        <v>7</v>
      </c>
      <c r="D212" s="30">
        <v>12000</v>
      </c>
    </row>
    <row r="213" spans="1:4" ht="12.75">
      <c r="A213" s="8"/>
      <c r="B213" s="8">
        <v>85415</v>
      </c>
      <c r="C213" s="59" t="s">
        <v>43</v>
      </c>
      <c r="D213" s="30">
        <f>SUM(D212:D212)</f>
        <v>12000</v>
      </c>
    </row>
    <row r="214" spans="1:4" ht="12.75">
      <c r="A214" s="11">
        <v>854</v>
      </c>
      <c r="B214" s="11"/>
      <c r="C214" s="54" t="s">
        <v>54</v>
      </c>
      <c r="D214" s="11">
        <f>D210+D213</f>
        <v>413000</v>
      </c>
    </row>
    <row r="215" spans="1:4" ht="25.5">
      <c r="A215" s="22">
        <v>900</v>
      </c>
      <c r="B215" s="45"/>
      <c r="C215" s="46" t="s">
        <v>35</v>
      </c>
      <c r="D215" s="11"/>
    </row>
    <row r="216" spans="1:4" ht="12.75">
      <c r="A216" s="8"/>
      <c r="B216" s="17">
        <v>90002</v>
      </c>
      <c r="C216" s="69" t="s">
        <v>90</v>
      </c>
      <c r="D216" s="9"/>
    </row>
    <row r="217" spans="1:4" ht="17.25" customHeight="1">
      <c r="A217" s="8"/>
      <c r="B217" s="17"/>
      <c r="C217" s="70" t="s">
        <v>99</v>
      </c>
      <c r="D217" s="30">
        <v>13500</v>
      </c>
    </row>
    <row r="218" spans="1:4" ht="33.75" customHeight="1">
      <c r="A218" s="8"/>
      <c r="B218" s="17"/>
      <c r="C218" s="70" t="s">
        <v>101</v>
      </c>
      <c r="D218" s="9">
        <v>443278</v>
      </c>
    </row>
    <row r="219" spans="1:4" ht="12.75">
      <c r="A219" s="8"/>
      <c r="B219" s="18">
        <v>90002</v>
      </c>
      <c r="C219" s="70" t="s">
        <v>43</v>
      </c>
      <c r="D219" s="30">
        <f>D217+D218</f>
        <v>456778</v>
      </c>
    </row>
    <row r="220" spans="1:4" ht="12.75" customHeight="1">
      <c r="A220" s="8"/>
      <c r="B220" s="8">
        <v>90003</v>
      </c>
      <c r="C220" s="47" t="s">
        <v>20</v>
      </c>
      <c r="D220" s="9"/>
    </row>
    <row r="221" spans="1:4" ht="11.25" customHeight="1">
      <c r="A221" s="17"/>
      <c r="B221" s="8"/>
      <c r="C221" s="49" t="s">
        <v>119</v>
      </c>
      <c r="D221" s="32">
        <f>13500+62000</f>
        <v>75500</v>
      </c>
    </row>
    <row r="222" spans="1:4" ht="12.75">
      <c r="A222" s="8"/>
      <c r="B222" s="8">
        <v>90003</v>
      </c>
      <c r="C222" s="38" t="s">
        <v>43</v>
      </c>
      <c r="D222" s="27">
        <f>SUM(D221:D221)</f>
        <v>75500</v>
      </c>
    </row>
    <row r="223" spans="1:4" ht="18" customHeight="1">
      <c r="A223" s="8"/>
      <c r="B223" s="13">
        <v>90004</v>
      </c>
      <c r="C223" s="47" t="s">
        <v>21</v>
      </c>
      <c r="D223" s="9"/>
    </row>
    <row r="224" spans="1:4" ht="12.75">
      <c r="A224" s="8"/>
      <c r="B224" s="8"/>
      <c r="C224" s="38" t="s">
        <v>7</v>
      </c>
      <c r="D224" s="30">
        <v>53200</v>
      </c>
    </row>
    <row r="225" spans="1:4" ht="12.75">
      <c r="A225" s="17"/>
      <c r="B225" s="18">
        <v>90004</v>
      </c>
      <c r="C225" s="55" t="s">
        <v>43</v>
      </c>
      <c r="D225" s="30">
        <f>SUM(D224)</f>
        <v>53200</v>
      </c>
    </row>
    <row r="226" spans="1:4" ht="12.75">
      <c r="A226" s="8"/>
      <c r="B226" s="8">
        <v>90015</v>
      </c>
      <c r="C226" s="47" t="s">
        <v>22</v>
      </c>
      <c r="D226" s="9"/>
    </row>
    <row r="227" spans="1:4" ht="13.5" customHeight="1">
      <c r="A227" s="8"/>
      <c r="B227" s="8"/>
      <c r="C227" s="38" t="s">
        <v>7</v>
      </c>
      <c r="D227" s="9">
        <v>170000</v>
      </c>
    </row>
    <row r="228" spans="1:4" ht="30.75" customHeight="1">
      <c r="A228" s="17"/>
      <c r="B228" s="8"/>
      <c r="C228" s="55" t="s">
        <v>102</v>
      </c>
      <c r="D228" s="9">
        <v>130000</v>
      </c>
    </row>
    <row r="229" spans="1:4" ht="12.75">
      <c r="A229" s="8"/>
      <c r="B229" s="18">
        <v>90015</v>
      </c>
      <c r="C229" s="38" t="s">
        <v>43</v>
      </c>
      <c r="D229" s="9">
        <f>SUM(D227:D228)</f>
        <v>300000</v>
      </c>
    </row>
    <row r="230" spans="1:4" ht="30.75" customHeight="1">
      <c r="A230" s="17"/>
      <c r="B230" s="8">
        <v>90019</v>
      </c>
      <c r="C230" s="62" t="s">
        <v>94</v>
      </c>
      <c r="D230" s="9"/>
    </row>
    <row r="231" spans="1:4" ht="12.75">
      <c r="A231" s="17"/>
      <c r="B231" s="8"/>
      <c r="C231" s="55" t="s">
        <v>7</v>
      </c>
      <c r="D231" s="9">
        <v>35000</v>
      </c>
    </row>
    <row r="232" spans="1:4" ht="12.75">
      <c r="A232" s="17"/>
      <c r="B232" s="18">
        <v>90019</v>
      </c>
      <c r="C232" s="55" t="s">
        <v>43</v>
      </c>
      <c r="D232" s="9">
        <f>D231</f>
        <v>35000</v>
      </c>
    </row>
    <row r="233" spans="1:4" ht="12.75">
      <c r="A233" s="17"/>
      <c r="B233" s="8">
        <v>90095</v>
      </c>
      <c r="C233" s="62" t="s">
        <v>5</v>
      </c>
      <c r="D233" s="9"/>
    </row>
    <row r="234" spans="1:4" ht="15" customHeight="1">
      <c r="A234" s="17"/>
      <c r="B234" s="8"/>
      <c r="C234" s="78" t="s">
        <v>7</v>
      </c>
      <c r="D234" s="14">
        <f>48290+50000+3200+10000+20000+2000+4000+7000+20000+5000-5470</f>
        <v>164020</v>
      </c>
    </row>
    <row r="235" spans="1:4" ht="12.75">
      <c r="A235" s="17"/>
      <c r="B235" s="17"/>
      <c r="C235" s="58" t="s">
        <v>72</v>
      </c>
      <c r="D235" s="15">
        <v>86000</v>
      </c>
    </row>
    <row r="236" spans="1:4" ht="12.75">
      <c r="A236" s="17"/>
      <c r="B236" s="17"/>
      <c r="C236" s="58" t="s">
        <v>144</v>
      </c>
      <c r="D236" s="15">
        <v>80000</v>
      </c>
    </row>
    <row r="237" spans="1:4" ht="25.5">
      <c r="A237" s="17"/>
      <c r="B237" s="17"/>
      <c r="C237" s="58" t="s">
        <v>142</v>
      </c>
      <c r="D237" s="15">
        <v>6000</v>
      </c>
    </row>
    <row r="238" spans="1:4" ht="12.75">
      <c r="A238" s="17"/>
      <c r="B238" s="18">
        <v>90095</v>
      </c>
      <c r="C238" s="55" t="s">
        <v>43</v>
      </c>
      <c r="D238" s="9">
        <f>D234+D235</f>
        <v>250020</v>
      </c>
    </row>
    <row r="239" spans="1:4" ht="15" customHeight="1">
      <c r="A239" s="16">
        <v>900</v>
      </c>
      <c r="B239" s="63"/>
      <c r="C239" s="64" t="s">
        <v>54</v>
      </c>
      <c r="D239" s="11">
        <f>D238+D232+D229+D225+D222+D219</f>
        <v>1170498</v>
      </c>
    </row>
    <row r="240" spans="1:4" ht="27" customHeight="1">
      <c r="A240" s="9">
        <v>921</v>
      </c>
      <c r="B240" s="23"/>
      <c r="C240" s="51" t="s">
        <v>38</v>
      </c>
      <c r="D240" s="16"/>
    </row>
    <row r="241" spans="1:4" ht="12.75">
      <c r="A241" s="8"/>
      <c r="B241" s="79">
        <v>92109</v>
      </c>
      <c r="C241" s="47" t="s">
        <v>23</v>
      </c>
      <c r="D241" s="9"/>
    </row>
    <row r="242" spans="1:4" ht="12.75">
      <c r="A242" s="17"/>
      <c r="B242" s="17"/>
      <c r="C242" s="38" t="s">
        <v>48</v>
      </c>
      <c r="D242" s="9">
        <f>403000+90000+75000+16840+3470</f>
        <v>588310</v>
      </c>
    </row>
    <row r="243" spans="1:4" ht="11.25" customHeight="1">
      <c r="A243" s="8"/>
      <c r="B243" s="8"/>
      <c r="C243" s="38" t="s">
        <v>98</v>
      </c>
      <c r="D243" s="29">
        <v>568000</v>
      </c>
    </row>
    <row r="244" spans="1:4" ht="24.75" customHeight="1">
      <c r="A244" s="17"/>
      <c r="B244" s="8"/>
      <c r="C244" s="55" t="s">
        <v>103</v>
      </c>
      <c r="D244" s="15">
        <v>700000</v>
      </c>
    </row>
    <row r="245" spans="1:4" ht="13.5" customHeight="1">
      <c r="A245" s="8"/>
      <c r="B245" s="8">
        <v>92109</v>
      </c>
      <c r="C245" s="38" t="s">
        <v>43</v>
      </c>
      <c r="D245" s="27">
        <f>D242+D244</f>
        <v>1288310</v>
      </c>
    </row>
    <row r="246" spans="1:4" ht="12" customHeight="1">
      <c r="A246" s="8"/>
      <c r="B246" s="13">
        <v>92116</v>
      </c>
      <c r="C246" s="47" t="s">
        <v>24</v>
      </c>
      <c r="D246" s="9"/>
    </row>
    <row r="247" spans="1:4" ht="12.75">
      <c r="A247" s="8"/>
      <c r="B247" s="8"/>
      <c r="C247" s="38" t="s">
        <v>91</v>
      </c>
      <c r="D247" s="30">
        <v>178500</v>
      </c>
    </row>
    <row r="248" spans="1:4" ht="13.5" customHeight="1">
      <c r="A248" s="8"/>
      <c r="B248" s="8"/>
      <c r="C248" s="38" t="s">
        <v>120</v>
      </c>
      <c r="D248" s="30">
        <v>178500</v>
      </c>
    </row>
    <row r="249" spans="1:4" ht="11.25" customHeight="1">
      <c r="A249" s="8"/>
      <c r="B249" s="18">
        <v>92116</v>
      </c>
      <c r="C249" s="38" t="s">
        <v>43</v>
      </c>
      <c r="D249" s="9">
        <f>D247</f>
        <v>178500</v>
      </c>
    </row>
    <row r="250" spans="1:4" ht="12.75">
      <c r="A250" s="8"/>
      <c r="B250" s="13">
        <v>92195</v>
      </c>
      <c r="C250" s="47" t="s">
        <v>5</v>
      </c>
      <c r="D250" s="9"/>
    </row>
    <row r="251" spans="1:4" ht="11.25" customHeight="1">
      <c r="A251" s="8"/>
      <c r="B251" s="17"/>
      <c r="C251" s="38" t="s">
        <v>7</v>
      </c>
      <c r="D251" s="15">
        <f>50000+800</f>
        <v>50800</v>
      </c>
    </row>
    <row r="252" spans="1:4" ht="12.75">
      <c r="A252" s="8"/>
      <c r="B252" s="17">
        <v>92195</v>
      </c>
      <c r="C252" s="38" t="s">
        <v>43</v>
      </c>
      <c r="D252" s="14">
        <f>D251</f>
        <v>50800</v>
      </c>
    </row>
    <row r="253" spans="1:4" ht="12.75">
      <c r="A253" s="11">
        <v>921</v>
      </c>
      <c r="B253" s="23"/>
      <c r="C253" s="54" t="s">
        <v>54</v>
      </c>
      <c r="D253" s="11">
        <f>D252+D249+D245</f>
        <v>1517610</v>
      </c>
    </row>
    <row r="254" spans="1:4" ht="12.75">
      <c r="A254" s="8">
        <v>926</v>
      </c>
      <c r="B254" s="20"/>
      <c r="C254" s="51" t="s">
        <v>39</v>
      </c>
      <c r="D254" s="16"/>
    </row>
    <row r="255" spans="1:4" ht="12.75">
      <c r="A255" s="13" t="s">
        <v>26</v>
      </c>
      <c r="B255" s="13">
        <v>92601</v>
      </c>
      <c r="C255" s="47" t="s">
        <v>36</v>
      </c>
      <c r="D255" s="9"/>
    </row>
    <row r="256" spans="1:4" ht="12.75">
      <c r="A256" s="8"/>
      <c r="B256" s="8"/>
      <c r="C256" s="38" t="s">
        <v>47</v>
      </c>
      <c r="D256" s="9">
        <v>145000</v>
      </c>
    </row>
    <row r="257" spans="1:4" ht="12.75">
      <c r="A257" s="17"/>
      <c r="B257" s="8"/>
      <c r="C257" s="49" t="s">
        <v>92</v>
      </c>
      <c r="D257" s="18">
        <v>20000</v>
      </c>
    </row>
    <row r="258" spans="1:4" ht="15" customHeight="1">
      <c r="A258" s="8"/>
      <c r="B258" s="8">
        <v>92601</v>
      </c>
      <c r="C258" s="48" t="s">
        <v>43</v>
      </c>
      <c r="D258" s="9">
        <v>145000</v>
      </c>
    </row>
    <row r="259" spans="1:4" ht="12.75">
      <c r="A259" s="8"/>
      <c r="B259" s="13">
        <v>92605</v>
      </c>
      <c r="C259" s="47" t="s">
        <v>25</v>
      </c>
      <c r="D259" s="9"/>
    </row>
    <row r="260" spans="1:4" ht="12.75">
      <c r="A260" s="8"/>
      <c r="B260" s="8"/>
      <c r="C260" s="38" t="s">
        <v>50</v>
      </c>
      <c r="D260" s="30">
        <f>106400+11350+10000</f>
        <v>127750</v>
      </c>
    </row>
    <row r="261" spans="1:4" ht="12.75">
      <c r="A261" s="17"/>
      <c r="B261" s="8"/>
      <c r="C261" s="55" t="s">
        <v>82</v>
      </c>
      <c r="D261" s="30">
        <v>2000</v>
      </c>
    </row>
    <row r="262" spans="1:4" ht="14.25" customHeight="1">
      <c r="A262" s="17"/>
      <c r="B262" s="8"/>
      <c r="C262" s="55" t="s">
        <v>121</v>
      </c>
      <c r="D262" s="29">
        <v>80000</v>
      </c>
    </row>
    <row r="263" spans="1:4" ht="12.75">
      <c r="A263" s="17"/>
      <c r="B263" s="18">
        <v>92605</v>
      </c>
      <c r="C263" s="55" t="s">
        <v>43</v>
      </c>
      <c r="D263" s="27">
        <f>D260</f>
        <v>127750</v>
      </c>
    </row>
    <row r="264" spans="1:4" ht="12.75">
      <c r="A264" s="23">
        <v>926</v>
      </c>
      <c r="B264" s="40"/>
      <c r="C264" s="54" t="s">
        <v>54</v>
      </c>
      <c r="D264" s="11">
        <f>SUM(D263,D258)</f>
        <v>272750</v>
      </c>
    </row>
    <row r="265" spans="1:4" ht="12.75">
      <c r="A265" s="9"/>
      <c r="B265" s="9"/>
      <c r="C265" s="54" t="s">
        <v>123</v>
      </c>
      <c r="D265" s="31">
        <f>SUM(D264,D253,D239,D214,D205,D176,D166,D126,D122,D117,D112,D99,D94,D74,D64,D51,D35,D31,D27)</f>
        <v>38400803</v>
      </c>
    </row>
    <row r="268" spans="3:4" ht="15">
      <c r="C268" s="83" t="s">
        <v>96</v>
      </c>
      <c r="D268" s="84">
        <f>D260+D256+D251+D247+D242+D234+D231+D227+D224+D221+D217+D212+D208+D203+D202+D200+D196+D192+D189+D186+D183+D179+D174+D169+D161+D162+D163+D153+D149+D145+D141+D137+D133+D129+D125+D115+D121+D109+D106+D102+D97+D92+D88+D84+D81+D77+D71+D67+D57+D54+D38+D30+D25+D22+D10+D156+D164</f>
        <v>24828988</v>
      </c>
    </row>
    <row r="269" spans="3:4" ht="15">
      <c r="C269" s="83" t="s">
        <v>97</v>
      </c>
      <c r="D269" s="84">
        <f>D14+D34+D39+D60+D72+D228+D235+D244+D218</f>
        <v>13571815</v>
      </c>
    </row>
    <row r="270" spans="3:4" ht="15">
      <c r="C270" s="83" t="s">
        <v>123</v>
      </c>
      <c r="D270" s="84">
        <f>SUM(D268:D269)</f>
        <v>38400803</v>
      </c>
    </row>
    <row r="272" ht="15">
      <c r="C272" s="86" t="s">
        <v>152</v>
      </c>
    </row>
    <row r="273" ht="15">
      <c r="C273" s="86" t="s">
        <v>153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2007-12-31T11:57:52Z</cp:lastPrinted>
  <dcterms:created xsi:type="dcterms:W3CDTF">2000-09-21T07:22:22Z</dcterms:created>
  <dcterms:modified xsi:type="dcterms:W3CDTF">2008-01-02T13:43:12Z</dcterms:modified>
  <cp:category/>
  <cp:version/>
  <cp:contentType/>
  <cp:contentStatus/>
</cp:coreProperties>
</file>